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\ConsentHearings\Cant Landscape Supplies\Hearing\New folder\"/>
    </mc:Choice>
  </mc:AlternateContent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Sheet1!$A$1:$O$33</definedName>
  </definedNames>
  <calcPr calcId="171027"/>
</workbook>
</file>

<file path=xl/calcChain.xml><?xml version="1.0" encoding="utf-8"?>
<calcChain xmlns="http://schemas.openxmlformats.org/spreadsheetml/2006/main">
  <c r="O25" i="1" l="1"/>
  <c r="J23" i="1" l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D25" i="1" l="1"/>
  <c r="E25" i="1"/>
  <c r="F25" i="1"/>
  <c r="G25" i="1"/>
  <c r="H25" i="1"/>
  <c r="I25" i="1"/>
  <c r="K25" i="1"/>
  <c r="L25" i="1"/>
  <c r="M25" i="1"/>
  <c r="C25" i="1"/>
</calcChain>
</file>

<file path=xl/sharedStrings.xml><?xml version="1.0" encoding="utf-8"?>
<sst xmlns="http://schemas.openxmlformats.org/spreadsheetml/2006/main" count="23" uniqueCount="23">
  <si>
    <t>Month</t>
  </si>
  <si>
    <t>Product</t>
  </si>
  <si>
    <t>Bark</t>
  </si>
  <si>
    <t>Sawdust</t>
  </si>
  <si>
    <t>Arbour Mulch</t>
  </si>
  <si>
    <t>Mushroom Compost</t>
  </si>
  <si>
    <t>Pig Manure Sawdust</t>
  </si>
  <si>
    <t>GIB Plasterboard</t>
  </si>
  <si>
    <t>Egg Shell</t>
  </si>
  <si>
    <t>Grease Trap</t>
  </si>
  <si>
    <t>Paunch Grass</t>
  </si>
  <si>
    <t>Wool Clippings</t>
  </si>
  <si>
    <t>Post Peelings</t>
  </si>
  <si>
    <t>Per Ton</t>
  </si>
  <si>
    <t>Per Cubic Metre</t>
  </si>
  <si>
    <t>TOTAL</t>
  </si>
  <si>
    <t>Please Note:</t>
  </si>
  <si>
    <t>Products are displayed per ton, unless otherwise sepcified</t>
  </si>
  <si>
    <t>Compost produced is an estimtae based on incoming materials and blending volumes with bark and sawdust</t>
  </si>
  <si>
    <t>Sales Data:</t>
  </si>
  <si>
    <t>38'478 cubic metres of compost products were invoiced to CLS customers between September 16 - February 18</t>
  </si>
  <si>
    <t xml:space="preserve">(This is a combined figure of all various compost products supplied by CLS, including materials such as Mushroom Compost, Pig Manure Sawdust, Manufactured Compost and Compost Blends  ) </t>
  </si>
  <si>
    <t xml:space="preserve">Compost produced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</si>
</sst>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7" fontId="1" fillId="0" borderId="1" xfId="0" applyNumberFormat="1" applyFont="1" applyBorder="1"/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Fill="1" applyBorder="1"/>
    <xf numFmtId="0" fontId="0" fillId="0" borderId="1" xfId="0" applyFill="1" applyBorder="1"/>
    <xf numFmtId="0" fontId="2" fillId="0" borderId="2" xfId="0" applyFont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0" fontId="2" fillId="0" borderId="3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zoomScaleNormal="100" workbookViewId="0">
      <selection activeCell="B1" sqref="B1"/>
    </sheetView>
  </sheetViews>
  <sheetFormatPr defaultRowHeight="15" x14ac:dyDescent="0.25"/>
  <cols>
    <col min="1" max="1" width="10.42578125" style="1" bestFit="1" customWidth="1"/>
    <col min="3" max="3" width="10.140625" bestFit="1" customWidth="1"/>
    <col min="4" max="4" width="18.28515625" bestFit="1" customWidth="1"/>
    <col min="5" max="5" width="13" bestFit="1" customWidth="1"/>
    <col min="6" max="6" width="22.5703125" bestFit="1" customWidth="1"/>
    <col min="7" max="7" width="20" bestFit="1" customWidth="1"/>
    <col min="8" max="8" width="19.42578125" bestFit="1" customWidth="1"/>
    <col min="9" max="9" width="21.42578125" bestFit="1" customWidth="1"/>
    <col min="10" max="11" width="23.140625" customWidth="1"/>
    <col min="12" max="12" width="13" bestFit="1" customWidth="1"/>
    <col min="13" max="13" width="11.5703125" bestFit="1" customWidth="1"/>
    <col min="14" max="14" width="18.140625" bestFit="1" customWidth="1"/>
    <col min="15" max="15" width="15.42578125" bestFit="1" customWidth="1"/>
  </cols>
  <sheetData>
    <row r="1" spans="1:15" x14ac:dyDescent="0.25">
      <c r="B1" s="1"/>
    </row>
    <row r="3" spans="1:15" s="1" customFormat="1" x14ac:dyDescent="0.25">
      <c r="A3" s="2"/>
      <c r="B3" s="2" t="s">
        <v>1</v>
      </c>
      <c r="C3" s="2" t="s">
        <v>2</v>
      </c>
      <c r="D3" s="2" t="s">
        <v>3</v>
      </c>
      <c r="E3" s="2" t="s">
        <v>12</v>
      </c>
      <c r="F3" s="2" t="s">
        <v>4</v>
      </c>
      <c r="G3" s="2" t="s">
        <v>5</v>
      </c>
      <c r="H3" s="2" t="s">
        <v>6</v>
      </c>
      <c r="I3" s="2" t="s">
        <v>7</v>
      </c>
      <c r="J3" s="7" t="s">
        <v>10</v>
      </c>
      <c r="K3" s="2" t="s">
        <v>11</v>
      </c>
      <c r="L3" s="2" t="s">
        <v>8</v>
      </c>
      <c r="M3" s="2" t="s">
        <v>9</v>
      </c>
      <c r="N3" s="2" t="s">
        <v>22</v>
      </c>
      <c r="O3" s="2"/>
    </row>
    <row r="4" spans="1:15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  <c r="L4" s="2"/>
      <c r="M4" s="2"/>
      <c r="N4" s="2" t="s">
        <v>13</v>
      </c>
      <c r="O4" s="2" t="s">
        <v>14</v>
      </c>
    </row>
    <row r="5" spans="1:15" ht="15.75" thickBot="1" x14ac:dyDescent="0.3">
      <c r="A5" s="2" t="s">
        <v>0</v>
      </c>
      <c r="B5" s="3"/>
      <c r="C5" s="3"/>
      <c r="D5" s="3"/>
      <c r="E5" s="3"/>
      <c r="F5" s="3"/>
      <c r="G5" s="3"/>
      <c r="H5" s="3"/>
      <c r="I5" s="3"/>
      <c r="J5" s="8"/>
      <c r="K5" s="3"/>
      <c r="L5" s="3"/>
      <c r="M5" s="3"/>
      <c r="N5" s="3"/>
      <c r="O5" s="3"/>
    </row>
    <row r="6" spans="1:15" ht="15.75" thickBot="1" x14ac:dyDescent="0.3">
      <c r="A6" s="4">
        <v>42614</v>
      </c>
      <c r="B6" s="3"/>
      <c r="C6" s="3">
        <v>1215.68</v>
      </c>
      <c r="D6" s="3">
        <v>738</v>
      </c>
      <c r="E6" s="3">
        <v>45.42</v>
      </c>
      <c r="F6" s="3">
        <v>337.04</v>
      </c>
      <c r="G6" s="3">
        <v>580.88</v>
      </c>
      <c r="H6" s="3">
        <v>416</v>
      </c>
      <c r="I6" s="3">
        <v>238.96</v>
      </c>
      <c r="J6" s="8">
        <f>773.66+136.4</f>
        <v>910.06</v>
      </c>
      <c r="K6" s="3">
        <v>0</v>
      </c>
      <c r="L6" s="3">
        <v>27.3</v>
      </c>
      <c r="M6" s="3">
        <v>0</v>
      </c>
      <c r="N6" s="9">
        <v>1820.12</v>
      </c>
      <c r="O6" s="12">
        <v>2600.17</v>
      </c>
    </row>
    <row r="7" spans="1:15" ht="15.75" thickBot="1" x14ac:dyDescent="0.3">
      <c r="A7" s="4">
        <v>42644</v>
      </c>
      <c r="B7" s="3"/>
      <c r="C7" s="3">
        <v>1047.42</v>
      </c>
      <c r="D7" s="3">
        <v>689.72</v>
      </c>
      <c r="E7" s="3">
        <v>45.56</v>
      </c>
      <c r="F7" s="3"/>
      <c r="G7" s="3">
        <v>2083.35</v>
      </c>
      <c r="H7" s="3">
        <v>324.33</v>
      </c>
      <c r="I7" s="3">
        <v>184.2</v>
      </c>
      <c r="J7" s="8">
        <f>212.59+122.5+17.36</f>
        <v>352.45000000000005</v>
      </c>
      <c r="K7" s="3">
        <v>0</v>
      </c>
      <c r="L7" s="3">
        <v>0</v>
      </c>
      <c r="M7" s="3">
        <v>0</v>
      </c>
      <c r="N7" s="9">
        <v>704.9</v>
      </c>
      <c r="O7" s="9">
        <v>1007</v>
      </c>
    </row>
    <row r="8" spans="1:15" ht="15.75" thickBot="1" x14ac:dyDescent="0.3">
      <c r="A8" s="4">
        <v>42675</v>
      </c>
      <c r="B8" s="3"/>
      <c r="C8" s="3">
        <v>734.58</v>
      </c>
      <c r="D8" s="3">
        <v>708.82</v>
      </c>
      <c r="E8" s="3">
        <v>0</v>
      </c>
      <c r="F8" s="3"/>
      <c r="G8" s="3">
        <v>1394.75</v>
      </c>
      <c r="H8" s="3">
        <v>343.67</v>
      </c>
      <c r="I8" s="3">
        <v>221.26</v>
      </c>
      <c r="J8" s="8">
        <f>220.09+121.23+116.47</f>
        <v>457.78999999999996</v>
      </c>
      <c r="K8" s="3">
        <v>10.32</v>
      </c>
      <c r="L8" s="3">
        <v>0</v>
      </c>
      <c r="M8" s="3">
        <v>33.54</v>
      </c>
      <c r="N8" s="9">
        <v>915.58</v>
      </c>
      <c r="O8" s="9">
        <v>1307.97</v>
      </c>
    </row>
    <row r="9" spans="1:15" ht="15.75" thickBot="1" x14ac:dyDescent="0.3">
      <c r="A9" s="4">
        <v>42705</v>
      </c>
      <c r="B9" s="3"/>
      <c r="C9" s="3">
        <v>1051.3499999999999</v>
      </c>
      <c r="D9" s="3">
        <v>478.62</v>
      </c>
      <c r="E9" s="3">
        <v>0</v>
      </c>
      <c r="F9" s="3">
        <v>83.7</v>
      </c>
      <c r="G9" s="3">
        <v>2222.98</v>
      </c>
      <c r="H9" s="3">
        <v>110</v>
      </c>
      <c r="I9" s="3">
        <v>42.76</v>
      </c>
      <c r="J9" s="8">
        <f>213.7+120.26+184.81</f>
        <v>518.77</v>
      </c>
      <c r="K9" s="3">
        <v>22.8</v>
      </c>
      <c r="L9" s="3">
        <v>0</v>
      </c>
      <c r="M9" s="3">
        <v>0</v>
      </c>
      <c r="N9" s="9">
        <v>1037.54</v>
      </c>
      <c r="O9" s="9">
        <v>1482.2</v>
      </c>
    </row>
    <row r="10" spans="1:15" ht="15.75" thickBot="1" x14ac:dyDescent="0.3">
      <c r="A10" s="4">
        <v>42736</v>
      </c>
      <c r="B10" s="3"/>
      <c r="C10" s="3">
        <v>1177.72</v>
      </c>
      <c r="D10" s="3">
        <v>420.82</v>
      </c>
      <c r="E10" s="3">
        <v>0</v>
      </c>
      <c r="F10" s="3">
        <v>452.2</v>
      </c>
      <c r="G10" s="3">
        <v>2260.94</v>
      </c>
      <c r="H10" s="3">
        <v>191</v>
      </c>
      <c r="I10" s="3">
        <v>120.76</v>
      </c>
      <c r="J10" s="8">
        <f>250.95+79.48+222.64</f>
        <v>553.06999999999994</v>
      </c>
      <c r="K10" s="3">
        <v>21.92</v>
      </c>
      <c r="L10" s="3">
        <v>0</v>
      </c>
      <c r="M10" s="3">
        <v>0</v>
      </c>
      <c r="N10" s="9">
        <v>1106.1400000000001</v>
      </c>
      <c r="O10" s="9">
        <v>1580.2</v>
      </c>
    </row>
    <row r="11" spans="1:15" ht="15.75" thickBot="1" x14ac:dyDescent="0.3">
      <c r="A11" s="4">
        <v>42767</v>
      </c>
      <c r="B11" s="3"/>
      <c r="C11" s="3">
        <v>907.72</v>
      </c>
      <c r="D11" s="3">
        <v>604.86</v>
      </c>
      <c r="E11" s="3">
        <v>0</v>
      </c>
      <c r="F11" s="3">
        <v>128.16</v>
      </c>
      <c r="G11" s="3">
        <v>131.68</v>
      </c>
      <c r="H11" s="3">
        <v>150</v>
      </c>
      <c r="I11" s="3">
        <v>169.7</v>
      </c>
      <c r="J11" s="8">
        <f>299.69+255.94+272.97</f>
        <v>828.6</v>
      </c>
      <c r="K11" s="3">
        <v>33.36</v>
      </c>
      <c r="L11" s="3">
        <v>0</v>
      </c>
      <c r="M11" s="3">
        <v>24.38</v>
      </c>
      <c r="N11" s="9">
        <v>1657.2</v>
      </c>
      <c r="O11" s="9">
        <v>2367.4299999999998</v>
      </c>
    </row>
    <row r="12" spans="1:15" ht="15.75" thickBot="1" x14ac:dyDescent="0.3">
      <c r="A12" s="4">
        <v>42795</v>
      </c>
      <c r="B12" s="3"/>
      <c r="C12" s="3">
        <v>1154.46</v>
      </c>
      <c r="D12" s="3">
        <v>778.12</v>
      </c>
      <c r="E12" s="3">
        <v>0</v>
      </c>
      <c r="F12" s="3"/>
      <c r="G12" s="3">
        <v>256.66000000000003</v>
      </c>
      <c r="H12" s="3">
        <v>168.33</v>
      </c>
      <c r="I12" s="3">
        <v>194.42</v>
      </c>
      <c r="J12" s="8">
        <f>496.46+286.25+279.2</f>
        <v>1061.9100000000001</v>
      </c>
      <c r="K12" s="3">
        <v>47.82</v>
      </c>
      <c r="L12" s="3">
        <v>7.04</v>
      </c>
      <c r="M12" s="3">
        <v>23.96</v>
      </c>
      <c r="N12" s="9">
        <v>2123.8200000000002</v>
      </c>
      <c r="O12" s="9">
        <v>3034.03</v>
      </c>
    </row>
    <row r="13" spans="1:15" ht="15.75" thickBot="1" x14ac:dyDescent="0.3">
      <c r="A13" s="4">
        <v>42826</v>
      </c>
      <c r="B13" s="3"/>
      <c r="C13" s="3">
        <v>1249.23</v>
      </c>
      <c r="D13" s="3">
        <v>582.74</v>
      </c>
      <c r="E13" s="3">
        <v>0</v>
      </c>
      <c r="F13" s="3">
        <v>66.040000000000006</v>
      </c>
      <c r="G13" s="3">
        <v>743.42</v>
      </c>
      <c r="H13" s="3">
        <v>141.66999999999999</v>
      </c>
      <c r="I13" s="3">
        <v>19.16</v>
      </c>
      <c r="J13" s="8">
        <f>384.5+206.54+248.74</f>
        <v>839.78</v>
      </c>
      <c r="K13" s="3">
        <v>43.9</v>
      </c>
      <c r="L13" s="3">
        <v>12.78</v>
      </c>
      <c r="M13" s="3">
        <v>19.82</v>
      </c>
      <c r="N13" s="9">
        <v>1679.56</v>
      </c>
      <c r="O13" s="9">
        <v>2399.37</v>
      </c>
    </row>
    <row r="14" spans="1:15" ht="15.75" thickBot="1" x14ac:dyDescent="0.3">
      <c r="A14" s="4">
        <v>42856</v>
      </c>
      <c r="B14" s="3"/>
      <c r="C14" s="3">
        <v>1169.6199999999999</v>
      </c>
      <c r="D14" s="3">
        <v>800.21</v>
      </c>
      <c r="E14" s="3">
        <v>0</v>
      </c>
      <c r="F14" s="3">
        <v>464.23</v>
      </c>
      <c r="G14" s="3">
        <v>785.66</v>
      </c>
      <c r="H14" s="3">
        <v>314.33</v>
      </c>
      <c r="I14" s="3">
        <v>174.42</v>
      </c>
      <c r="J14" s="8">
        <f>489.18+261.69+300.85</f>
        <v>1051.72</v>
      </c>
      <c r="K14" s="3">
        <v>62.84</v>
      </c>
      <c r="L14" s="3">
        <v>38.200000000000003</v>
      </c>
      <c r="M14" s="3">
        <v>50.05</v>
      </c>
      <c r="N14" s="9">
        <v>2103.44</v>
      </c>
      <c r="O14" s="9">
        <v>3004.91</v>
      </c>
    </row>
    <row r="15" spans="1:15" ht="15.75" thickBot="1" x14ac:dyDescent="0.3">
      <c r="A15" s="4">
        <v>42887</v>
      </c>
      <c r="B15" s="3"/>
      <c r="C15" s="3">
        <v>1000.38</v>
      </c>
      <c r="D15" s="3">
        <v>740.58</v>
      </c>
      <c r="E15" s="3">
        <v>0</v>
      </c>
      <c r="F15" s="3">
        <v>671.88</v>
      </c>
      <c r="G15" s="3">
        <v>528.84</v>
      </c>
      <c r="H15" s="3">
        <v>298.66000000000003</v>
      </c>
      <c r="I15" s="3">
        <v>96.74</v>
      </c>
      <c r="J15" s="8">
        <f>296.34+215.12+178.74</f>
        <v>690.2</v>
      </c>
      <c r="K15" s="3">
        <v>63.43</v>
      </c>
      <c r="L15" s="3">
        <v>43.02</v>
      </c>
      <c r="M15" s="3">
        <v>6.14</v>
      </c>
      <c r="N15" s="9">
        <v>1380.4</v>
      </c>
      <c r="O15" s="9">
        <v>1972</v>
      </c>
    </row>
    <row r="16" spans="1:15" ht="15.75" thickBot="1" x14ac:dyDescent="0.3">
      <c r="A16" s="4">
        <v>42917</v>
      </c>
      <c r="B16" s="3"/>
      <c r="C16" s="3">
        <v>1059.06</v>
      </c>
      <c r="D16" s="3">
        <v>732.32</v>
      </c>
      <c r="E16" s="3">
        <v>0</v>
      </c>
      <c r="F16" s="3">
        <v>441.15</v>
      </c>
      <c r="G16" s="3">
        <v>577.96</v>
      </c>
      <c r="H16" s="3">
        <v>130</v>
      </c>
      <c r="I16" s="3">
        <v>123.9</v>
      </c>
      <c r="J16" s="8">
        <f>23.7+148.53+156.3</f>
        <v>328.53</v>
      </c>
      <c r="K16" s="3">
        <v>55.58</v>
      </c>
      <c r="L16" s="3">
        <v>29.84</v>
      </c>
      <c r="M16" s="3">
        <v>0</v>
      </c>
      <c r="N16" s="9">
        <v>657.06</v>
      </c>
      <c r="O16" s="9">
        <v>938.66</v>
      </c>
    </row>
    <row r="17" spans="1:15" ht="15.75" thickBot="1" x14ac:dyDescent="0.3">
      <c r="A17" s="4">
        <v>42948</v>
      </c>
      <c r="B17" s="3"/>
      <c r="C17" s="3">
        <v>1087.8</v>
      </c>
      <c r="D17" s="3">
        <v>780.23</v>
      </c>
      <c r="E17" s="3">
        <v>0</v>
      </c>
      <c r="F17" s="3">
        <v>0</v>
      </c>
      <c r="G17" s="3">
        <v>166.9</v>
      </c>
      <c r="H17" s="3">
        <v>122.33</v>
      </c>
      <c r="I17" s="3">
        <v>144.63999999999999</v>
      </c>
      <c r="J17" s="8">
        <f>291.75+127.23+154.11</f>
        <v>573.09</v>
      </c>
      <c r="K17" s="3">
        <v>0</v>
      </c>
      <c r="L17" s="3">
        <v>0</v>
      </c>
      <c r="M17" s="3">
        <v>0</v>
      </c>
      <c r="N17" s="9">
        <v>1146.18</v>
      </c>
      <c r="O17" s="9">
        <v>1637.4</v>
      </c>
    </row>
    <row r="18" spans="1:15" ht="15.75" thickBot="1" x14ac:dyDescent="0.3">
      <c r="A18" s="4">
        <v>42979</v>
      </c>
      <c r="B18" s="3"/>
      <c r="C18" s="3">
        <v>802.2</v>
      </c>
      <c r="D18" s="3">
        <v>695.78</v>
      </c>
      <c r="E18" s="3">
        <v>0</v>
      </c>
      <c r="F18" s="3">
        <v>0</v>
      </c>
      <c r="G18" s="3">
        <v>26.7</v>
      </c>
      <c r="H18" s="3">
        <v>166</v>
      </c>
      <c r="I18" s="3">
        <v>55.73</v>
      </c>
      <c r="J18" s="8">
        <f>231.28+92.25+106.49</f>
        <v>430.02</v>
      </c>
      <c r="K18" s="3">
        <v>0</v>
      </c>
      <c r="L18" s="3">
        <v>0</v>
      </c>
      <c r="M18" s="3">
        <v>0</v>
      </c>
      <c r="N18" s="9">
        <v>860.04</v>
      </c>
      <c r="O18" s="9">
        <v>1228.6300000000001</v>
      </c>
    </row>
    <row r="19" spans="1:15" ht="15.75" thickBot="1" x14ac:dyDescent="0.3">
      <c r="A19" s="4">
        <v>43009</v>
      </c>
      <c r="B19" s="3"/>
      <c r="C19" s="3">
        <v>828.8</v>
      </c>
      <c r="D19" s="3">
        <v>659.69</v>
      </c>
      <c r="E19" s="3">
        <v>0</v>
      </c>
      <c r="F19" s="3">
        <v>0</v>
      </c>
      <c r="G19" s="3">
        <v>310.72000000000003</v>
      </c>
      <c r="H19" s="3">
        <v>143</v>
      </c>
      <c r="I19" s="3">
        <v>211.3</v>
      </c>
      <c r="J19" s="8">
        <f>214.01+74.83+153.4</f>
        <v>442.24</v>
      </c>
      <c r="K19" s="3">
        <v>0</v>
      </c>
      <c r="L19" s="3">
        <v>0</v>
      </c>
      <c r="M19" s="3">
        <v>0</v>
      </c>
      <c r="N19" s="9">
        <v>884.48</v>
      </c>
      <c r="O19" s="9">
        <v>1263.54</v>
      </c>
    </row>
    <row r="20" spans="1:15" ht="15.75" thickBot="1" x14ac:dyDescent="0.3">
      <c r="A20" s="4">
        <v>43040</v>
      </c>
      <c r="B20" s="3"/>
      <c r="C20" s="3">
        <v>474.84</v>
      </c>
      <c r="D20" s="3">
        <v>645.28</v>
      </c>
      <c r="E20" s="3">
        <v>0</v>
      </c>
      <c r="F20" s="3">
        <v>185.37</v>
      </c>
      <c r="G20" s="3">
        <v>0</v>
      </c>
      <c r="H20" s="3">
        <v>203</v>
      </c>
      <c r="I20" s="3">
        <v>118.32</v>
      </c>
      <c r="J20" s="8">
        <f>236.88+163.13+128.89</f>
        <v>528.9</v>
      </c>
      <c r="K20" s="3">
        <v>0</v>
      </c>
      <c r="L20" s="3">
        <v>0</v>
      </c>
      <c r="M20" s="3">
        <v>0</v>
      </c>
      <c r="N20" s="9">
        <v>1057.8</v>
      </c>
      <c r="O20" s="9">
        <v>1511.14</v>
      </c>
    </row>
    <row r="21" spans="1:15" ht="15.75" thickBot="1" x14ac:dyDescent="0.3">
      <c r="A21" s="4">
        <v>43070</v>
      </c>
      <c r="B21" s="3"/>
      <c r="C21" s="3">
        <v>720.14</v>
      </c>
      <c r="D21" s="3">
        <v>395.6</v>
      </c>
      <c r="E21" s="3">
        <v>0</v>
      </c>
      <c r="F21" s="3">
        <v>0</v>
      </c>
      <c r="G21" s="3">
        <v>0</v>
      </c>
      <c r="H21" s="3">
        <v>195</v>
      </c>
      <c r="I21" s="3">
        <v>71.3</v>
      </c>
      <c r="J21" s="8">
        <f>218.11+104.83+176.34</f>
        <v>499.28</v>
      </c>
      <c r="K21" s="3">
        <v>0</v>
      </c>
      <c r="L21" s="3">
        <v>0</v>
      </c>
      <c r="M21" s="3">
        <v>0</v>
      </c>
      <c r="N21" s="9">
        <v>998.56</v>
      </c>
      <c r="O21" s="9">
        <v>1426.51</v>
      </c>
    </row>
    <row r="22" spans="1:15" ht="15.75" thickBot="1" x14ac:dyDescent="0.3">
      <c r="A22" s="4">
        <v>43101</v>
      </c>
      <c r="B22" s="3"/>
      <c r="C22" s="3">
        <v>483.24</v>
      </c>
      <c r="D22" s="3">
        <v>470.78</v>
      </c>
      <c r="E22" s="3">
        <v>0</v>
      </c>
      <c r="F22" s="3">
        <v>0</v>
      </c>
      <c r="G22" s="3">
        <v>0</v>
      </c>
      <c r="H22" s="3">
        <v>183.33</v>
      </c>
      <c r="I22" s="3">
        <v>214.32</v>
      </c>
      <c r="J22" s="8">
        <f>308.6+277.11+249.64</f>
        <v>835.35</v>
      </c>
      <c r="K22" s="3">
        <v>0</v>
      </c>
      <c r="L22" s="3">
        <v>0</v>
      </c>
      <c r="M22" s="3">
        <v>0</v>
      </c>
      <c r="N22" s="9">
        <v>1670.7</v>
      </c>
      <c r="O22" s="9">
        <v>2386.71</v>
      </c>
    </row>
    <row r="23" spans="1:15" ht="15.75" thickBot="1" x14ac:dyDescent="0.3">
      <c r="A23" s="4">
        <v>43132</v>
      </c>
      <c r="B23" s="3"/>
      <c r="C23" s="3">
        <v>427.42</v>
      </c>
      <c r="D23" s="3">
        <v>563.66</v>
      </c>
      <c r="E23" s="3">
        <v>0</v>
      </c>
      <c r="F23" s="3">
        <v>0</v>
      </c>
      <c r="G23" s="3">
        <v>0</v>
      </c>
      <c r="H23" s="3">
        <v>129.66999999999999</v>
      </c>
      <c r="I23" s="3">
        <v>239.28</v>
      </c>
      <c r="J23" s="8">
        <f>302.52+210.66+190.99</f>
        <v>704.17</v>
      </c>
      <c r="K23" s="3">
        <v>0</v>
      </c>
      <c r="L23" s="3">
        <v>0</v>
      </c>
      <c r="M23" s="3">
        <v>0</v>
      </c>
      <c r="N23" s="10">
        <v>1408.34</v>
      </c>
      <c r="O23" s="9">
        <v>2011.91</v>
      </c>
    </row>
    <row r="24" spans="1:15" x14ac:dyDescent="0.25">
      <c r="A24" s="2"/>
      <c r="B24" s="3"/>
      <c r="C24" s="3"/>
      <c r="D24" s="3"/>
      <c r="E24" s="3"/>
      <c r="F24" s="3"/>
      <c r="G24" s="3"/>
      <c r="H24" s="3"/>
      <c r="I24" s="3"/>
      <c r="J24" s="8"/>
      <c r="K24" s="3"/>
      <c r="L24" s="3"/>
      <c r="M24" s="3"/>
      <c r="N24" s="5"/>
      <c r="O24" s="5"/>
    </row>
    <row r="25" spans="1:15" x14ac:dyDescent="0.25">
      <c r="A25" s="2" t="s">
        <v>15</v>
      </c>
      <c r="B25" s="3"/>
      <c r="C25" s="2">
        <f>SUM(C6:C24)</f>
        <v>16591.659999999996</v>
      </c>
      <c r="D25" s="2">
        <f t="shared" ref="D25:M25" si="0">SUM(D6:D24)</f>
        <v>11485.830000000002</v>
      </c>
      <c r="E25" s="2">
        <f t="shared" si="0"/>
        <v>90.98</v>
      </c>
      <c r="F25" s="2">
        <f t="shared" si="0"/>
        <v>2829.77</v>
      </c>
      <c r="G25" s="2">
        <f t="shared" si="0"/>
        <v>12071.439999999999</v>
      </c>
      <c r="H25" s="2">
        <f t="shared" si="0"/>
        <v>3730.3199999999997</v>
      </c>
      <c r="I25" s="2">
        <f t="shared" si="0"/>
        <v>2641.1700000000005</v>
      </c>
      <c r="J25" s="7">
        <v>11605.93</v>
      </c>
      <c r="K25" s="2">
        <f t="shared" si="0"/>
        <v>361.96999999999997</v>
      </c>
      <c r="L25" s="2">
        <f t="shared" si="0"/>
        <v>158.18</v>
      </c>
      <c r="M25" s="2">
        <f t="shared" si="0"/>
        <v>157.88999999999999</v>
      </c>
      <c r="N25" s="11">
        <v>23211.86</v>
      </c>
      <c r="O25" s="6">
        <f>SUM(N25/0.6)</f>
        <v>38686.433333333334</v>
      </c>
    </row>
    <row r="27" spans="1:15" x14ac:dyDescent="0.25">
      <c r="A27" s="1" t="s">
        <v>19</v>
      </c>
      <c r="B27" s="1"/>
      <c r="C27" s="1" t="s">
        <v>20</v>
      </c>
    </row>
    <row r="28" spans="1:15" x14ac:dyDescent="0.25">
      <c r="A28"/>
      <c r="C28" t="s">
        <v>21</v>
      </c>
    </row>
    <row r="31" spans="1:15" x14ac:dyDescent="0.25">
      <c r="A31" s="1" t="s">
        <v>16</v>
      </c>
    </row>
    <row r="32" spans="1:15" x14ac:dyDescent="0.25">
      <c r="A32" s="1" t="s">
        <v>17</v>
      </c>
    </row>
    <row r="33" spans="1:1" x14ac:dyDescent="0.25">
      <c r="A33" s="1" t="s">
        <v>18</v>
      </c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&amp;C&amp;"-,Bold"&amp;18Record of materials taken to Diversion Road from September 2016 - February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Base>GJC-323951-1-1304-V1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Spreadsheet of Raw Material Volumes (Item 2 (iv))</dc:subject>
  <dc:creator>philwylie</dc:creator>
  <cp:keywords/>
  <dc:description>Appendix 4 - Spreadsheet of Raw Material Volumes and Compost Produced (Item 2 (iv))</dc:description>
  <cp:lastModifiedBy>Alison Cooper</cp:lastModifiedBy>
  <cp:lastPrinted>2018-04-18T21:32:58Z</cp:lastPrinted>
  <dcterms:created xsi:type="dcterms:W3CDTF">2018-03-28T01:08:18Z</dcterms:created>
  <dcterms:modified xsi:type="dcterms:W3CDTF">2018-04-18T21:33:18Z</dcterms:modified>
  <cp:category>GJC-323951-1-1304-V1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dOperator">
    <vt:lpwstr>GJC</vt:lpwstr>
  </property>
  <property fmtid="{D5CDD505-2E9C-101B-9397-08002B2CF9AE}" pid="3" name="ClientNumber">
    <vt:lpwstr>323951</vt:lpwstr>
  </property>
  <property fmtid="{D5CDD505-2E9C-101B-9397-08002B2CF9AE}" pid="4" name="MatterNumber">
    <vt:lpwstr>1</vt:lpwstr>
  </property>
  <property fmtid="{D5CDD505-2E9C-101B-9397-08002B2CF9AE}" pid="5" name="MatterDescription">
    <vt:lpwstr>Compliance Issues - Diversion</vt:lpwstr>
  </property>
  <property fmtid="{D5CDD505-2E9C-101B-9397-08002B2CF9AE}" pid="6" name="DocumentType">
    <vt:lpwstr>4</vt:lpwstr>
  </property>
  <property fmtid="{D5CDD505-2E9C-101B-9397-08002B2CF9AE}" pid="7" name="LibCatalogID">
    <vt:lpwstr>0</vt:lpwstr>
  </property>
  <property fmtid="{D5CDD505-2E9C-101B-9397-08002B2CF9AE}" pid="8" name="FeeEarner">
    <vt:lpwstr>GJC</vt:lpwstr>
  </property>
  <property fmtid="{D5CDD505-2E9C-101B-9397-08002B2CF9AE}" pid="9" name="DocID">
    <vt:lpwstr>{874A617B-F238-49DC-B92F-EA60612B5CA6}</vt:lpwstr>
  </property>
  <property fmtid="{D5CDD505-2E9C-101B-9397-08002B2CF9AE}" pid="10" name="VersionID">
    <vt:lpwstr>{E51D978D-726A-49D4-B20D-3BDDB547BD02}</vt:lpwstr>
  </property>
  <property fmtid="{D5CDD505-2E9C-101B-9397-08002B2CF9AE}" pid="11" name="DocumentNumber">
    <vt:lpwstr>1304</vt:lpwstr>
  </property>
</Properties>
</file>